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025" activeTab="0"/>
  </bookViews>
  <sheets>
    <sheet name="LTK" sheetId="1" r:id="rId1"/>
  </sheets>
  <definedNames>
    <definedName name="_xlnm.Print_Titles" localSheetId="0">'LTK'!$1:$3</definedName>
  </definedNames>
  <calcPr fullCalcOnLoad="1"/>
</workbook>
</file>

<file path=xl/comments1.xml><?xml version="1.0" encoding="utf-8"?>
<comments xmlns="http://schemas.openxmlformats.org/spreadsheetml/2006/main">
  <authors>
    <author>Salminen, Sanna Maria</author>
  </authors>
  <commentList>
    <comment ref="H45" authorId="0">
      <text>
        <r>
          <rPr>
            <b/>
            <sz val="9"/>
            <rFont val="Tahoma"/>
            <family val="2"/>
          </rPr>
          <t>Salminen, Sanna Maria:</t>
        </r>
        <r>
          <rPr>
            <sz val="9"/>
            <rFont val="Tahoma"/>
            <family val="2"/>
          </rPr>
          <t xml:space="preserve">
Uusi kone</t>
        </r>
      </text>
    </comment>
    <comment ref="N13" authorId="0">
      <text>
        <r>
          <rPr>
            <b/>
            <sz val="9"/>
            <rFont val="Tahoma"/>
            <family val="2"/>
          </rPr>
          <t>Salminen, Sanna Maria:</t>
        </r>
        <r>
          <rPr>
            <sz val="9"/>
            <rFont val="Tahoma"/>
            <family val="2"/>
          </rPr>
          <t xml:space="preserve">
4 x 110 </t>
        </r>
      </text>
    </comment>
    <comment ref="H35" authorId="0">
      <text>
        <r>
          <rPr>
            <b/>
            <sz val="9"/>
            <rFont val="Tahoma"/>
            <family val="2"/>
          </rPr>
          <t>Salminen, Sanna Maria:</t>
        </r>
        <r>
          <rPr>
            <sz val="9"/>
            <rFont val="Tahoma"/>
            <family val="2"/>
          </rPr>
          <t xml:space="preserve">
ulkomaan seminaari 5.500 + mahd.yksittäisiä koulutuksia +1100
</t>
        </r>
      </text>
    </comment>
    <comment ref="H34" authorId="0">
      <text>
        <r>
          <rPr>
            <b/>
            <sz val="9"/>
            <rFont val="Tahoma"/>
            <family val="2"/>
          </rPr>
          <t>Salminen, Sanna Maria:</t>
        </r>
        <r>
          <rPr>
            <sz val="9"/>
            <rFont val="Tahoma"/>
            <family val="2"/>
          </rPr>
          <t xml:space="preserve">
seminaarin päivärahat 800 + kuljetukset/km-korvaukset arvio 500
 </t>
        </r>
      </text>
    </comment>
    <comment ref="H37" authorId="0">
      <text>
        <r>
          <rPr>
            <b/>
            <sz val="9"/>
            <rFont val="Tahoma"/>
            <family val="2"/>
          </rPr>
          <t>Salminen, Sanna Maria:</t>
        </r>
        <r>
          <rPr>
            <sz val="9"/>
            <rFont val="Tahoma"/>
            <family val="2"/>
          </rPr>
          <t xml:space="preserve">
Ei atk-tarkastusta </t>
        </r>
      </text>
    </comment>
    <comment ref="I37" authorId="0">
      <text>
        <r>
          <rPr>
            <b/>
            <sz val="9"/>
            <rFont val="Tahoma"/>
            <family val="2"/>
          </rPr>
          <t>Salminen, Sanna Maria:</t>
        </r>
        <r>
          <rPr>
            <sz val="9"/>
            <rFont val="Tahoma"/>
            <family val="2"/>
          </rPr>
          <t xml:space="preserve">
Atk-tarkastus uuden valtuustokauden alettua ?</t>
        </r>
      </text>
    </comment>
    <comment ref="J37" authorId="0">
      <text>
        <r>
          <rPr>
            <b/>
            <sz val="9"/>
            <rFont val="Tahoma"/>
            <family val="2"/>
          </rPr>
          <t>Salminen, Sanna Maria:</t>
        </r>
        <r>
          <rPr>
            <sz val="9"/>
            <rFont val="Tahoma"/>
            <family val="2"/>
          </rPr>
          <t xml:space="preserve">
Ei atk-tarkastusta </t>
        </r>
      </text>
    </comment>
    <comment ref="F24" authorId="0">
      <text>
        <r>
          <rPr>
            <b/>
            <sz val="9"/>
            <rFont val="Tahoma"/>
            <family val="0"/>
          </rPr>
          <t>Salminen, Sanna Maria:</t>
        </r>
        <r>
          <rPr>
            <sz val="9"/>
            <rFont val="Tahoma"/>
            <family val="0"/>
          </rPr>
          <t xml:space="preserve">
Tilintarkastus + varaus kohdennetulle tarkastukselle ?</t>
        </r>
      </text>
    </comment>
  </commentList>
</comments>
</file>

<file path=xl/sharedStrings.xml><?xml version="1.0" encoding="utf-8"?>
<sst xmlns="http://schemas.openxmlformats.org/spreadsheetml/2006/main" count="94" uniqueCount="83">
  <si>
    <t xml:space="preserve">Vakinaisen hlöstön kk-palkat  </t>
  </si>
  <si>
    <t xml:space="preserve">Luottamushenkilöiden palkkiot </t>
  </si>
  <si>
    <t xml:space="preserve">Viranhaltijoiden kok.palkkiot </t>
  </si>
  <si>
    <t xml:space="preserve">*     </t>
  </si>
  <si>
    <t xml:space="preserve">PALKAT JA PALKKIOT            </t>
  </si>
  <si>
    <t xml:space="preserve">Eläkemenoperust. KuEL-maksut  </t>
  </si>
  <si>
    <t xml:space="preserve">KuEL-maksut                   </t>
  </si>
  <si>
    <t xml:space="preserve">ELÄKEKULUT                    </t>
  </si>
  <si>
    <t xml:space="preserve">Sairausvakuutusmaksut         </t>
  </si>
  <si>
    <t xml:space="preserve">Työttömyysvakuutusmaksut      </t>
  </si>
  <si>
    <t xml:space="preserve">Tapaturmavakuutusmaksut       </t>
  </si>
  <si>
    <t xml:space="preserve">Ryhmähenkivakuutusmaksut      </t>
  </si>
  <si>
    <t xml:space="preserve">MUUT HENKILÖSIVUKULUT         </t>
  </si>
  <si>
    <t xml:space="preserve">Atk-palvelut (sis)            </t>
  </si>
  <si>
    <t xml:space="preserve">Painatukset ja ilmoituk.(sis) </t>
  </si>
  <si>
    <t xml:space="preserve">Posti- ja telepalvelut        </t>
  </si>
  <si>
    <t xml:space="preserve">Posti- ja telepalvelut (sis)  </t>
  </si>
  <si>
    <t>Muut puht.pito-ja pes.pal(sis)</t>
  </si>
  <si>
    <t>Majoitus-ja ravitsemispalvelut</t>
  </si>
  <si>
    <t xml:space="preserve">Matkustus-ja kuljetuspalvelut </t>
  </si>
  <si>
    <t xml:space="preserve">Opetuspalvelut                </t>
  </si>
  <si>
    <t xml:space="preserve">MUIDEN PALVELUJEN OSTOT       </t>
  </si>
  <si>
    <t xml:space="preserve">Muut toimistotarvikkeet       </t>
  </si>
  <si>
    <t xml:space="preserve">Muu kirjallisuus              </t>
  </si>
  <si>
    <t xml:space="preserve">Elintarvikkeet                </t>
  </si>
  <si>
    <t>Muut aineet,tarvikkeet,tavarat</t>
  </si>
  <si>
    <t xml:space="preserve">OSTOT TILIKAUDEN AIKANA       </t>
  </si>
  <si>
    <t>Rak.ja huoneist.vuokrakul(sis)</t>
  </si>
  <si>
    <t xml:space="preserve">VUOKRAKULUT                   </t>
  </si>
  <si>
    <t xml:space="preserve">Alkoholijuomat                </t>
  </si>
  <si>
    <t xml:space="preserve">Muut kulut                    </t>
  </si>
  <si>
    <t xml:space="preserve">MUUT TOIMINTAKULUT            </t>
  </si>
  <si>
    <t xml:space="preserve">**    </t>
  </si>
  <si>
    <t xml:space="preserve">MENOT                         </t>
  </si>
  <si>
    <t xml:space="preserve">NETTO                         </t>
  </si>
  <si>
    <t xml:space="preserve">Poistot rakennuksista         </t>
  </si>
  <si>
    <t xml:space="preserve">POISTOT JA ARVONALENTUMISET   </t>
  </si>
  <si>
    <t xml:space="preserve">Atk-tarvikkeet                </t>
  </si>
  <si>
    <t xml:space="preserve">Atk-kalusto                   </t>
  </si>
  <si>
    <t>Ulkoinen tarkastus</t>
  </si>
  <si>
    <t>4630</t>
  </si>
  <si>
    <t>TP</t>
  </si>
  <si>
    <t>4588</t>
  </si>
  <si>
    <t>Muu kalusto</t>
  </si>
  <si>
    <t>4470</t>
  </si>
  <si>
    <t>Muut palvelut</t>
  </si>
  <si>
    <t xml:space="preserve">TS </t>
  </si>
  <si>
    <t>TA</t>
  </si>
  <si>
    <t>LTK</t>
  </si>
  <si>
    <t>KV</t>
  </si>
  <si>
    <t>4950</t>
  </si>
  <si>
    <t>Jäsenmaksut</t>
  </si>
  <si>
    <t>TOT</t>
  </si>
  <si>
    <t>LTK:n esittelijät / varaus</t>
  </si>
  <si>
    <t>Viranhalt.kok.palk. Varaus</t>
  </si>
  <si>
    <t>2017</t>
  </si>
  <si>
    <t>4840</t>
  </si>
  <si>
    <t>Koneiden ja kaluston vuokrakulut</t>
  </si>
  <si>
    <t>4060</t>
  </si>
  <si>
    <t>Jaksotetut palkat ja palkkiot</t>
  </si>
  <si>
    <t>4160</t>
  </si>
  <si>
    <t>Jaksotetut henkilösivukulut</t>
  </si>
  <si>
    <t>Tarkastuslautakunta</t>
  </si>
  <si>
    <t>KS</t>
  </si>
  <si>
    <t>4363</t>
  </si>
  <si>
    <t>Posti- ja kuriiripalvelut (sis)</t>
  </si>
  <si>
    <t>4349</t>
  </si>
  <si>
    <t>ICT-palvelut (sis)</t>
  </si>
  <si>
    <t>4348</t>
  </si>
  <si>
    <t xml:space="preserve">ICT-palvelut  </t>
  </si>
  <si>
    <t>Rahoitus- ja pankkipalvelut</t>
  </si>
  <si>
    <t xml:space="preserve">Tsto- ja asiantuntijapalvelut          </t>
  </si>
  <si>
    <t>2018'</t>
  </si>
  <si>
    <t>2019</t>
  </si>
  <si>
    <t>Ltk 15 kokousta(11+4)</t>
  </si>
  <si>
    <t>Vuosipalkka</t>
  </si>
  <si>
    <t>Ulk.tarkastus 35%</t>
  </si>
  <si>
    <t>Sis.tarkastus 65%</t>
  </si>
  <si>
    <t>+</t>
  </si>
  <si>
    <t>Tilanne 7.1.2016</t>
  </si>
  <si>
    <t>4362</t>
  </si>
  <si>
    <t xml:space="preserve">Posti- ja kuriiripalvelut  </t>
  </si>
  <si>
    <t>1 kokous = 885 €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</si>
</sst>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2" fillId="10" borderId="0" xfId="0" applyNumberFormat="1" applyFont="1" applyFill="1" applyAlignment="1">
      <alignment horizontal="center"/>
    </xf>
    <xf numFmtId="3" fontId="2" fillId="10" borderId="0" xfId="0" applyNumberFormat="1" applyFont="1" applyFill="1" applyAlignment="1" quotePrefix="1">
      <alignment horizontal="center"/>
    </xf>
    <xf numFmtId="3" fontId="6" fillId="10" borderId="0" xfId="0" applyNumberFormat="1" applyFont="1" applyFill="1" applyAlignment="1">
      <alignment/>
    </xf>
    <xf numFmtId="3" fontId="7" fillId="1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6" fillId="10" borderId="0" xfId="0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 quotePrefix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2" fillId="10" borderId="0" xfId="0" applyNumberFormat="1" applyFont="1" applyFill="1" applyBorder="1" applyAlignment="1">
      <alignment horizontal="center"/>
    </xf>
    <xf numFmtId="3" fontId="2" fillId="10" borderId="0" xfId="0" applyNumberFormat="1" applyFont="1" applyFill="1" applyBorder="1" applyAlignment="1" quotePrefix="1">
      <alignment horizontal="center"/>
    </xf>
    <xf numFmtId="3" fontId="7" fillId="1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pane ySplit="3" topLeftCell="A46" activePane="bottomLeft" state="frozen"/>
      <selection pane="topLeft" activeCell="C30" sqref="C30"/>
      <selection pane="bottomLeft" activeCell="S1" sqref="S1"/>
    </sheetView>
  </sheetViews>
  <sheetFormatPr defaultColWidth="9.140625" defaultRowHeight="12.75"/>
  <cols>
    <col min="1" max="1" width="5.140625" style="1" customWidth="1"/>
    <col min="2" max="2" width="27.57421875" style="1" customWidth="1"/>
    <col min="3" max="3" width="8.00390625" style="2" customWidth="1"/>
    <col min="4" max="4" width="7.8515625" style="2" customWidth="1"/>
    <col min="5" max="5" width="7.7109375" style="2" customWidth="1"/>
    <col min="6" max="6" width="8.00390625" style="2" customWidth="1"/>
    <col min="7" max="7" width="8.421875" style="2" customWidth="1"/>
    <col min="8" max="8" width="5.140625" style="2" customWidth="1"/>
    <col min="9" max="9" width="5.28125" style="2" customWidth="1"/>
    <col min="10" max="10" width="4.8515625" style="2" customWidth="1"/>
    <col min="11" max="11" width="8.57421875" style="0" hidden="1" customWidth="1"/>
    <col min="12" max="12" width="9.140625" style="0" hidden="1" customWidth="1"/>
    <col min="13" max="13" width="18.7109375" style="0" hidden="1" customWidth="1"/>
    <col min="14" max="14" width="7.57421875" style="0" hidden="1" customWidth="1"/>
    <col min="15" max="15" width="5.8515625" style="0" customWidth="1"/>
    <col min="16" max="16" width="4.28125" style="0" customWidth="1"/>
    <col min="17" max="17" width="11.140625" style="0" customWidth="1"/>
  </cols>
  <sheetData>
    <row r="1" spans="1:10" ht="12.75">
      <c r="A1" s="3"/>
      <c r="B1" s="3"/>
      <c r="C1" s="41" t="s">
        <v>41</v>
      </c>
      <c r="D1" s="22" t="s">
        <v>47</v>
      </c>
      <c r="E1" s="22" t="s">
        <v>52</v>
      </c>
      <c r="F1" s="41" t="s">
        <v>47</v>
      </c>
      <c r="G1" s="35" t="s">
        <v>63</v>
      </c>
      <c r="H1" s="11" t="s">
        <v>46</v>
      </c>
      <c r="I1" s="11" t="s">
        <v>46</v>
      </c>
      <c r="J1" s="11" t="s">
        <v>46</v>
      </c>
    </row>
    <row r="2" spans="3:10" ht="12.75">
      <c r="C2" s="23">
        <v>2014</v>
      </c>
      <c r="D2" s="23">
        <v>2015</v>
      </c>
      <c r="E2" s="23">
        <v>2015</v>
      </c>
      <c r="F2" s="42">
        <v>2016</v>
      </c>
      <c r="G2" s="36">
        <v>2016</v>
      </c>
      <c r="H2" s="4" t="s">
        <v>55</v>
      </c>
      <c r="I2" s="4" t="s">
        <v>72</v>
      </c>
      <c r="J2" s="4" t="s">
        <v>73</v>
      </c>
    </row>
    <row r="3" spans="1:10" ht="12.75">
      <c r="A3" s="5"/>
      <c r="B3" s="5" t="s">
        <v>62</v>
      </c>
      <c r="C3" s="22"/>
      <c r="D3" s="22" t="s">
        <v>49</v>
      </c>
      <c r="E3" s="23"/>
      <c r="F3" s="41" t="s">
        <v>49</v>
      </c>
      <c r="G3" s="37" t="s">
        <v>48</v>
      </c>
      <c r="H3" s="11"/>
      <c r="I3" s="11"/>
      <c r="J3" s="11"/>
    </row>
    <row r="4" spans="3:10" ht="14.25">
      <c r="C4" s="27"/>
      <c r="D4" s="14"/>
      <c r="E4" s="45" t="s">
        <v>79</v>
      </c>
      <c r="F4" s="44"/>
      <c r="G4" s="38"/>
      <c r="H4" s="14"/>
      <c r="I4" s="14"/>
      <c r="J4" s="14"/>
    </row>
    <row r="5" spans="1:10" ht="14.25">
      <c r="A5" s="5">
        <v>1050</v>
      </c>
      <c r="B5" s="5" t="s">
        <v>39</v>
      </c>
      <c r="C5" s="14"/>
      <c r="D5" s="14"/>
      <c r="E5" s="14"/>
      <c r="F5" s="44"/>
      <c r="G5" s="38"/>
      <c r="H5" s="14"/>
      <c r="I5" s="14"/>
      <c r="J5" s="14"/>
    </row>
    <row r="6" spans="1:17" ht="14.25">
      <c r="A6" s="5"/>
      <c r="B6" s="5"/>
      <c r="C6" s="14"/>
      <c r="D6" s="14"/>
      <c r="E6" s="14"/>
      <c r="F6" s="44"/>
      <c r="G6" s="38"/>
      <c r="H6" s="14"/>
      <c r="I6" s="19"/>
      <c r="J6" s="28"/>
      <c r="K6" s="21"/>
      <c r="L6" s="21"/>
      <c r="M6" s="28"/>
      <c r="N6" s="28"/>
      <c r="P6" s="21"/>
      <c r="Q6" s="21"/>
    </row>
    <row r="7" spans="3:16" ht="14.25">
      <c r="C7" s="24"/>
      <c r="D7" s="24"/>
      <c r="E7" s="24"/>
      <c r="F7" s="31"/>
      <c r="G7" s="38"/>
      <c r="H7" s="14"/>
      <c r="I7" s="14"/>
      <c r="J7" s="14"/>
      <c r="M7" t="s">
        <v>82</v>
      </c>
      <c r="P7" s="13"/>
    </row>
    <row r="8" spans="1:15" ht="14.25">
      <c r="A8" s="1">
        <v>4002</v>
      </c>
      <c r="B8" s="1" t="s">
        <v>0</v>
      </c>
      <c r="C8" s="24">
        <v>-18709.44</v>
      </c>
      <c r="D8" s="31">
        <v>-18810</v>
      </c>
      <c r="E8" s="24">
        <v>-19278.87</v>
      </c>
      <c r="F8" s="2">
        <v>-13560</v>
      </c>
      <c r="G8" s="38">
        <v>-13560</v>
      </c>
      <c r="H8" s="14"/>
      <c r="K8" s="12"/>
      <c r="M8" s="6" t="s">
        <v>74</v>
      </c>
      <c r="N8" s="6">
        <f>+(15*110*6)+(15*165)+(1500)+(15*2*30)</f>
        <v>14775</v>
      </c>
      <c r="O8" s="6"/>
    </row>
    <row r="9" spans="1:15" ht="14.25">
      <c r="A9" s="1">
        <v>4030</v>
      </c>
      <c r="B9" s="1" t="s">
        <v>1</v>
      </c>
      <c r="C9" s="24">
        <v>-13649</v>
      </c>
      <c r="D9" s="31">
        <v>-13800</v>
      </c>
      <c r="E9" s="24">
        <v>-11595</v>
      </c>
      <c r="F9" s="2">
        <v>-15300</v>
      </c>
      <c r="G9" s="38">
        <v>-15300</v>
      </c>
      <c r="H9" s="14"/>
      <c r="I9" s="14"/>
      <c r="K9" s="12"/>
      <c r="M9" s="7"/>
      <c r="N9" s="8"/>
      <c r="O9" s="34"/>
    </row>
    <row r="10" spans="1:14" ht="15">
      <c r="A10" s="1">
        <v>4031</v>
      </c>
      <c r="B10" s="1" t="s">
        <v>2</v>
      </c>
      <c r="C10" s="24"/>
      <c r="D10" s="31">
        <v>-330</v>
      </c>
      <c r="E10" s="24">
        <v>0</v>
      </c>
      <c r="G10" s="38"/>
      <c r="H10" s="14"/>
      <c r="I10" s="14"/>
      <c r="K10" s="17"/>
      <c r="M10" s="13"/>
      <c r="N10" s="13">
        <f>SUM(N8:N9)</f>
        <v>14775</v>
      </c>
    </row>
    <row r="11" spans="1:14" ht="15">
      <c r="A11" s="1" t="s">
        <v>58</v>
      </c>
      <c r="B11" s="1" t="s">
        <v>59</v>
      </c>
      <c r="C11" s="24">
        <v>3231.28</v>
      </c>
      <c r="D11" s="24"/>
      <c r="E11" s="24"/>
      <c r="F11" s="31"/>
      <c r="G11" s="38"/>
      <c r="H11" s="14"/>
      <c r="I11" s="14"/>
      <c r="K11" s="17"/>
      <c r="M11" s="13"/>
      <c r="N11" s="13"/>
    </row>
    <row r="12" spans="1:15" s="13" customFormat="1" ht="15">
      <c r="A12" s="5" t="s">
        <v>3</v>
      </c>
      <c r="B12" s="5" t="s">
        <v>4</v>
      </c>
      <c r="C12" s="25">
        <f>SUM(C8:C11)</f>
        <v>-29127.16</v>
      </c>
      <c r="D12" s="25">
        <f>SUM(D8:D11)</f>
        <v>-32940</v>
      </c>
      <c r="E12" s="25">
        <f>SUM(E8:E11)</f>
        <v>-30873.87</v>
      </c>
      <c r="F12" s="43">
        <f>SUM(F8:F11)</f>
        <v>-28860</v>
      </c>
      <c r="G12" s="39">
        <f>SUM(G8:G11)</f>
        <v>-28860</v>
      </c>
      <c r="H12" s="16">
        <v>-29</v>
      </c>
      <c r="I12" s="16">
        <v>-29</v>
      </c>
      <c r="J12" s="16">
        <v>-29</v>
      </c>
      <c r="K12" s="15"/>
      <c r="M12" s="30" t="s">
        <v>54</v>
      </c>
      <c r="N12" s="6">
        <f>82.5*2</f>
        <v>165</v>
      </c>
      <c r="O12" s="6"/>
    </row>
    <row r="13" spans="1:16" ht="14.25">
      <c r="A13" s="1">
        <v>4174</v>
      </c>
      <c r="B13" s="1" t="s">
        <v>5</v>
      </c>
      <c r="C13" s="24"/>
      <c r="D13" s="31">
        <v>-710</v>
      </c>
      <c r="E13" s="24"/>
      <c r="G13" s="38"/>
      <c r="H13" s="14"/>
      <c r="I13" s="14"/>
      <c r="K13" s="15">
        <f>1200*16.55%</f>
        <v>198.60000000000002</v>
      </c>
      <c r="M13" s="6" t="s">
        <v>53</v>
      </c>
      <c r="N13" s="10">
        <f>3*110</f>
        <v>330</v>
      </c>
      <c r="O13" s="29"/>
      <c r="P13" s="21"/>
    </row>
    <row r="14" spans="1:16" ht="14.25">
      <c r="A14" s="1">
        <v>4175</v>
      </c>
      <c r="B14" s="1" t="s">
        <v>6</v>
      </c>
      <c r="C14" s="24">
        <v>-3385.75</v>
      </c>
      <c r="D14" s="31">
        <v>-3270</v>
      </c>
      <c r="E14" s="24">
        <v>-3548.21</v>
      </c>
      <c r="F14" s="2">
        <v>-2310</v>
      </c>
      <c r="G14" s="38">
        <v>-2310</v>
      </c>
      <c r="H14" s="14"/>
      <c r="I14" s="14"/>
      <c r="L14">
        <v>16.55</v>
      </c>
      <c r="N14">
        <f>SUM(N12:N13)</f>
        <v>495</v>
      </c>
      <c r="O14" s="21"/>
      <c r="P14" s="21"/>
    </row>
    <row r="15" spans="1:16" s="13" customFormat="1" ht="15.75" thickBot="1">
      <c r="A15" s="5" t="s">
        <v>3</v>
      </c>
      <c r="B15" s="5" t="s">
        <v>7</v>
      </c>
      <c r="C15" s="25">
        <f>SUM(C13:C14)</f>
        <v>-3385.75</v>
      </c>
      <c r="D15" s="25">
        <f>SUM(D13:D14)</f>
        <v>-3980</v>
      </c>
      <c r="E15" s="25">
        <f>SUM(E13:E14)</f>
        <v>-3548.21</v>
      </c>
      <c r="F15" s="43">
        <f>SUM(F13:F14)</f>
        <v>-2310</v>
      </c>
      <c r="G15" s="39">
        <f>SUM(G13:G14)</f>
        <v>-2310</v>
      </c>
      <c r="H15" s="16">
        <v>-2</v>
      </c>
      <c r="I15" s="16">
        <v>-2</v>
      </c>
      <c r="J15" s="16">
        <v>-2</v>
      </c>
      <c r="M15"/>
      <c r="N15" s="9"/>
      <c r="O15" s="28"/>
      <c r="P15" s="28"/>
    </row>
    <row r="16" spans="1:14" ht="15" thickTop="1">
      <c r="A16" s="1">
        <v>4100</v>
      </c>
      <c r="B16" s="1" t="s">
        <v>8</v>
      </c>
      <c r="C16" s="24">
        <v>-430</v>
      </c>
      <c r="D16" s="31">
        <v>-410</v>
      </c>
      <c r="E16" s="24">
        <v>-425.97</v>
      </c>
      <c r="F16" s="2">
        <v>-290</v>
      </c>
      <c r="G16" s="38">
        <v>-290</v>
      </c>
      <c r="H16" s="14"/>
      <c r="I16" s="14"/>
      <c r="L16">
        <v>2.12</v>
      </c>
      <c r="M16" s="13"/>
      <c r="N16" s="13">
        <f>+N14+N10</f>
        <v>15270</v>
      </c>
    </row>
    <row r="17" spans="1:12" ht="14.25">
      <c r="A17" s="1">
        <v>4110</v>
      </c>
      <c r="B17" s="1" t="s">
        <v>9</v>
      </c>
      <c r="C17" s="24">
        <v>-533.97</v>
      </c>
      <c r="D17" s="31">
        <v>-550</v>
      </c>
      <c r="E17" s="24">
        <v>-586.08</v>
      </c>
      <c r="F17" s="2">
        <v>-510</v>
      </c>
      <c r="G17" s="38">
        <v>-510</v>
      </c>
      <c r="H17" s="14"/>
      <c r="I17" s="14"/>
      <c r="L17">
        <v>3.19</v>
      </c>
    </row>
    <row r="18" spans="1:13" ht="14.25">
      <c r="A18" s="1">
        <v>4140</v>
      </c>
      <c r="B18" s="1" t="s">
        <v>10</v>
      </c>
      <c r="C18" s="24">
        <v>-74.81</v>
      </c>
      <c r="D18" s="31">
        <v>-80</v>
      </c>
      <c r="E18" s="24">
        <v>-115.69</v>
      </c>
      <c r="F18" s="2">
        <v>-70</v>
      </c>
      <c r="G18" s="38">
        <v>-70</v>
      </c>
      <c r="H18" s="14"/>
      <c r="I18" s="14"/>
      <c r="L18">
        <v>0.4</v>
      </c>
      <c r="M18" s="33"/>
    </row>
    <row r="19" spans="1:14" ht="14.25">
      <c r="A19" s="1">
        <v>4150</v>
      </c>
      <c r="B19" s="1" t="s">
        <v>11</v>
      </c>
      <c r="C19" s="24">
        <v>-11.25</v>
      </c>
      <c r="D19" s="31">
        <v>-10</v>
      </c>
      <c r="E19" s="24">
        <v>-11.6</v>
      </c>
      <c r="F19" s="2">
        <v>-10</v>
      </c>
      <c r="G19" s="38">
        <v>-10</v>
      </c>
      <c r="H19" s="14"/>
      <c r="I19" s="14"/>
      <c r="K19" s="15"/>
      <c r="L19">
        <v>0.1</v>
      </c>
      <c r="M19" s="46" t="s">
        <v>75</v>
      </c>
      <c r="N19" s="47">
        <v>37548.4224</v>
      </c>
    </row>
    <row r="20" spans="1:14" ht="14.25">
      <c r="A20" s="1" t="s">
        <v>60</v>
      </c>
      <c r="B20" s="1" t="s">
        <v>61</v>
      </c>
      <c r="C20" s="24">
        <v>703.76</v>
      </c>
      <c r="D20" s="24"/>
      <c r="E20" s="24"/>
      <c r="F20" s="31"/>
      <c r="G20" s="38"/>
      <c r="H20" s="14"/>
      <c r="I20" s="14"/>
      <c r="K20" s="15"/>
      <c r="M20" t="s">
        <v>76</v>
      </c>
      <c r="N20" s="2">
        <f>+N19*35%</f>
        <v>13141.94784</v>
      </c>
    </row>
    <row r="21" spans="1:14" s="13" customFormat="1" ht="15">
      <c r="A21" s="5" t="s">
        <v>3</v>
      </c>
      <c r="B21" s="5" t="s">
        <v>12</v>
      </c>
      <c r="C21" s="25">
        <f>SUM(C16:C20)</f>
        <v>-346.27</v>
      </c>
      <c r="D21" s="25">
        <f>SUM(D16:D20)</f>
        <v>-1050</v>
      </c>
      <c r="E21" s="25">
        <f>SUM(E16:E20)</f>
        <v>-1139.34</v>
      </c>
      <c r="F21" s="43">
        <f>SUM(F16:F20)</f>
        <v>-880</v>
      </c>
      <c r="G21" s="39">
        <f>SUM(G16:G20)</f>
        <v>-880</v>
      </c>
      <c r="H21" s="16">
        <v>-1.07</v>
      </c>
      <c r="I21" s="16">
        <v>-1.07</v>
      </c>
      <c r="J21" s="16">
        <v>-1.07</v>
      </c>
      <c r="K21" s="17"/>
      <c r="M21" t="s">
        <v>77</v>
      </c>
      <c r="N21" s="48">
        <f>+N19*65%</f>
        <v>24406.474560000002</v>
      </c>
    </row>
    <row r="22" spans="1:14" ht="14.25">
      <c r="A22" s="1">
        <v>4341</v>
      </c>
      <c r="B22" s="1" t="s">
        <v>13</v>
      </c>
      <c r="C22" s="24">
        <v>-1545.28</v>
      </c>
      <c r="D22" s="31">
        <v>-1310</v>
      </c>
      <c r="E22" s="24">
        <v>0</v>
      </c>
      <c r="G22" s="38"/>
      <c r="H22" s="14"/>
      <c r="I22" s="14"/>
      <c r="K22" s="15"/>
      <c r="N22" s="47">
        <f>SUM(N20:N21)</f>
        <v>37548.4224</v>
      </c>
    </row>
    <row r="23" spans="1:14" ht="14.25">
      <c r="A23" s="1">
        <v>4342</v>
      </c>
      <c r="B23" s="1" t="s">
        <v>70</v>
      </c>
      <c r="C23" s="24">
        <v>-15</v>
      </c>
      <c r="D23" s="24"/>
      <c r="E23" s="24">
        <v>-15</v>
      </c>
      <c r="F23" s="31"/>
      <c r="G23" s="38"/>
      <c r="H23" s="14"/>
      <c r="I23" s="14"/>
      <c r="K23" s="15"/>
      <c r="M23" s="13"/>
      <c r="N23" s="13"/>
    </row>
    <row r="24" spans="1:14" ht="14.25">
      <c r="A24" s="1">
        <v>4344</v>
      </c>
      <c r="B24" s="1" t="s">
        <v>71</v>
      </c>
      <c r="C24" s="24">
        <v>-22764</v>
      </c>
      <c r="D24" s="24">
        <v>-23000</v>
      </c>
      <c r="E24" s="24">
        <v>-18734.98</v>
      </c>
      <c r="F24" s="31">
        <v>-24000</v>
      </c>
      <c r="G24" s="38">
        <v>-24000</v>
      </c>
      <c r="H24" s="20"/>
      <c r="I24" s="14"/>
      <c r="K24" s="15"/>
      <c r="M24" s="52" t="s">
        <v>78</v>
      </c>
      <c r="N24" s="49">
        <v>1200</v>
      </c>
    </row>
    <row r="25" spans="1:14" ht="14.25">
      <c r="A25" s="1" t="s">
        <v>68</v>
      </c>
      <c r="B25" s="1" t="s">
        <v>69</v>
      </c>
      <c r="C25" s="24"/>
      <c r="D25" s="24"/>
      <c r="E25" s="24">
        <v>-143.07</v>
      </c>
      <c r="F25" s="31">
        <v>-400</v>
      </c>
      <c r="G25" s="38">
        <v>-400</v>
      </c>
      <c r="H25" s="20"/>
      <c r="I25" s="14"/>
      <c r="K25" s="15"/>
      <c r="N25" s="2">
        <f>+N24+N22</f>
        <v>38748.4224</v>
      </c>
    </row>
    <row r="26" spans="1:14" ht="14.25">
      <c r="A26" s="1" t="s">
        <v>66</v>
      </c>
      <c r="B26" s="1" t="s">
        <v>67</v>
      </c>
      <c r="C26" s="24"/>
      <c r="D26" s="24"/>
      <c r="E26" s="24">
        <v>-1386.62</v>
      </c>
      <c r="F26" s="31">
        <v>-910</v>
      </c>
      <c r="G26" s="38">
        <v>-910</v>
      </c>
      <c r="H26" s="20"/>
      <c r="I26" s="14"/>
      <c r="K26" s="15"/>
      <c r="M26" s="13"/>
      <c r="N26" s="13"/>
    </row>
    <row r="27" spans="1:14" ht="14.25">
      <c r="A27" s="1">
        <v>4351</v>
      </c>
      <c r="B27" s="1" t="s">
        <v>14</v>
      </c>
      <c r="C27" s="24">
        <v>-309.02</v>
      </c>
      <c r="D27" s="31">
        <v>-200</v>
      </c>
      <c r="E27" s="24">
        <v>-126.48</v>
      </c>
      <c r="F27" s="2">
        <v>-200</v>
      </c>
      <c r="G27" s="38">
        <v>-200</v>
      </c>
      <c r="H27" s="20"/>
      <c r="I27" s="14"/>
      <c r="K27" s="15"/>
      <c r="M27" s="50">
        <v>0.35</v>
      </c>
      <c r="N27">
        <f>+N25*M27</f>
        <v>13561.94784</v>
      </c>
    </row>
    <row r="28" spans="1:14" ht="14.25">
      <c r="A28" s="1">
        <v>4360</v>
      </c>
      <c r="B28" s="1" t="s">
        <v>15</v>
      </c>
      <c r="C28" s="24">
        <v>-48.03</v>
      </c>
      <c r="D28" s="31">
        <v>-100</v>
      </c>
      <c r="E28" s="24"/>
      <c r="G28" s="38"/>
      <c r="H28" s="14"/>
      <c r="I28" s="14"/>
      <c r="K28" s="15"/>
      <c r="M28" s="50">
        <v>0.65</v>
      </c>
      <c r="N28">
        <f>+N25*M28</f>
        <v>25186.474560000002</v>
      </c>
    </row>
    <row r="29" spans="1:14" ht="14.25">
      <c r="A29" s="1">
        <v>4361</v>
      </c>
      <c r="B29" s="1" t="s">
        <v>16</v>
      </c>
      <c r="C29" s="24">
        <v>-221.83</v>
      </c>
      <c r="D29" s="31">
        <v>-250</v>
      </c>
      <c r="E29" s="24"/>
      <c r="G29" s="38"/>
      <c r="I29" s="14"/>
      <c r="J29" s="14"/>
      <c r="N29" s="51">
        <f>SUM(N27:N28)</f>
        <v>38748.4224</v>
      </c>
    </row>
    <row r="30" spans="1:14" ht="14.25">
      <c r="A30" s="1" t="s">
        <v>80</v>
      </c>
      <c r="B30" s="1" t="s">
        <v>81</v>
      </c>
      <c r="C30" s="24"/>
      <c r="D30" s="31"/>
      <c r="E30" s="24"/>
      <c r="F30" s="2">
        <v>-50</v>
      </c>
      <c r="G30" s="38">
        <v>-50</v>
      </c>
      <c r="I30" s="14"/>
      <c r="J30" s="14"/>
      <c r="N30" s="51"/>
    </row>
    <row r="31" spans="1:10" ht="14.25">
      <c r="A31" s="1" t="s">
        <v>64</v>
      </c>
      <c r="B31" s="1" t="s">
        <v>65</v>
      </c>
      <c r="C31" s="24"/>
      <c r="D31" s="31"/>
      <c r="E31" s="24">
        <v>-176.5</v>
      </c>
      <c r="G31" s="38"/>
      <c r="H31" s="20"/>
      <c r="I31" s="14"/>
      <c r="J31" s="14"/>
    </row>
    <row r="32" spans="1:10" ht="14.25">
      <c r="A32" s="1">
        <v>4383</v>
      </c>
      <c r="B32" s="1" t="s">
        <v>17</v>
      </c>
      <c r="C32" s="24">
        <v>-168</v>
      </c>
      <c r="D32" s="31">
        <v>-160</v>
      </c>
      <c r="E32" s="24">
        <v>-156</v>
      </c>
      <c r="F32" s="2">
        <v>-120</v>
      </c>
      <c r="G32" s="38">
        <v>-120</v>
      </c>
      <c r="H32" s="14"/>
      <c r="I32" s="14"/>
      <c r="J32" s="14"/>
    </row>
    <row r="33" spans="1:10" ht="14.25">
      <c r="A33" s="1">
        <v>4410</v>
      </c>
      <c r="B33" s="1" t="s">
        <v>18</v>
      </c>
      <c r="C33" s="24">
        <v>-286.58</v>
      </c>
      <c r="D33" s="31">
        <v>-300</v>
      </c>
      <c r="E33" s="24">
        <v>-766</v>
      </c>
      <c r="F33" s="2">
        <v>-800</v>
      </c>
      <c r="G33" s="38">
        <v>-800</v>
      </c>
      <c r="H33" s="20"/>
      <c r="I33" s="14"/>
      <c r="J33" s="14"/>
    </row>
    <row r="34" spans="1:10" ht="14.25">
      <c r="A34" s="1">
        <v>4420</v>
      </c>
      <c r="B34" s="1" t="s">
        <v>19</v>
      </c>
      <c r="C34" s="24">
        <v>-558.62</v>
      </c>
      <c r="D34" s="31">
        <v>-1300</v>
      </c>
      <c r="E34" s="24">
        <v>-599.76</v>
      </c>
      <c r="F34" s="2">
        <v>-700</v>
      </c>
      <c r="G34" s="38">
        <v>-700</v>
      </c>
      <c r="H34" s="20"/>
      <c r="I34" s="14"/>
      <c r="J34" s="14"/>
    </row>
    <row r="35" spans="1:10" ht="14.25">
      <c r="A35" s="1">
        <v>4440</v>
      </c>
      <c r="B35" s="1" t="s">
        <v>20</v>
      </c>
      <c r="C35" s="24">
        <v>-5745</v>
      </c>
      <c r="D35" s="31">
        <v>-6600</v>
      </c>
      <c r="E35" s="24">
        <v>-3954</v>
      </c>
      <c r="F35" s="2">
        <v>-5600</v>
      </c>
      <c r="G35" s="38">
        <v>-5600</v>
      </c>
      <c r="H35" s="20"/>
      <c r="I35" s="14"/>
      <c r="J35" s="14"/>
    </row>
    <row r="36" spans="1:10" ht="14.25">
      <c r="A36" s="18" t="s">
        <v>44</v>
      </c>
      <c r="B36" s="18" t="s">
        <v>45</v>
      </c>
      <c r="C36" s="24"/>
      <c r="D36" s="24"/>
      <c r="E36" s="24"/>
      <c r="F36" s="31"/>
      <c r="G36" s="38"/>
      <c r="H36" s="14"/>
      <c r="I36" s="14"/>
      <c r="J36" s="14"/>
    </row>
    <row r="37" spans="1:10" s="13" customFormat="1" ht="15">
      <c r="A37" s="5" t="s">
        <v>3</v>
      </c>
      <c r="B37" s="5" t="s">
        <v>21</v>
      </c>
      <c r="C37" s="25">
        <f>SUM(C22:C36)</f>
        <v>-31661.36</v>
      </c>
      <c r="D37" s="25">
        <f>SUM(D22:D36)</f>
        <v>-33220</v>
      </c>
      <c r="E37" s="25">
        <f>SUM(E22:E36)</f>
        <v>-26058.409999999996</v>
      </c>
      <c r="F37" s="43">
        <f>SUM(F22:F36)</f>
        <v>-32780</v>
      </c>
      <c r="G37" s="39">
        <f>SUM(G22:G36)</f>
        <v>-32780</v>
      </c>
      <c r="H37" s="16">
        <v>-33</v>
      </c>
      <c r="I37" s="16">
        <v>-33</v>
      </c>
      <c r="J37" s="16">
        <v>-33</v>
      </c>
    </row>
    <row r="38" spans="1:10" ht="14.25">
      <c r="A38" s="1">
        <v>4500</v>
      </c>
      <c r="B38" s="1" t="s">
        <v>37</v>
      </c>
      <c r="C38" s="24">
        <v>-22.5</v>
      </c>
      <c r="D38" s="31">
        <v>-50</v>
      </c>
      <c r="E38" s="24">
        <v>-29.15</v>
      </c>
      <c r="F38" s="2">
        <v>-100</v>
      </c>
      <c r="G38" s="38">
        <v>-100</v>
      </c>
      <c r="H38" s="14"/>
      <c r="I38" s="14"/>
      <c r="J38" s="14"/>
    </row>
    <row r="39" spans="1:10" ht="14.25">
      <c r="A39" s="1">
        <v>4508</v>
      </c>
      <c r="B39" s="1" t="s">
        <v>22</v>
      </c>
      <c r="C39" s="24">
        <v>-169.45</v>
      </c>
      <c r="D39" s="31">
        <v>-100</v>
      </c>
      <c r="E39" s="24">
        <v>-116.2</v>
      </c>
      <c r="F39" s="2">
        <v>-100</v>
      </c>
      <c r="G39" s="38">
        <v>-100</v>
      </c>
      <c r="H39" s="14"/>
      <c r="I39" s="14"/>
      <c r="J39" s="14"/>
    </row>
    <row r="40" spans="1:10" ht="14.25">
      <c r="A40" s="1">
        <v>4514</v>
      </c>
      <c r="B40" s="1" t="s">
        <v>23</v>
      </c>
      <c r="C40" s="24">
        <v>0</v>
      </c>
      <c r="D40" s="31">
        <v>-200</v>
      </c>
      <c r="E40" s="24">
        <v>0</v>
      </c>
      <c r="F40" s="2">
        <v>-200</v>
      </c>
      <c r="G40" s="38">
        <v>-200</v>
      </c>
      <c r="H40" s="14"/>
      <c r="I40" s="14"/>
      <c r="J40" s="14"/>
    </row>
    <row r="41" spans="1:10" ht="14.25">
      <c r="A41" s="1">
        <v>4520</v>
      </c>
      <c r="B41" s="1" t="s">
        <v>24</v>
      </c>
      <c r="C41" s="24">
        <v>-125.98</v>
      </c>
      <c r="D41" s="31">
        <v>-120</v>
      </c>
      <c r="E41" s="24">
        <v>-31.03</v>
      </c>
      <c r="F41" s="2">
        <v>-130</v>
      </c>
      <c r="G41" s="38">
        <v>-130</v>
      </c>
      <c r="H41" s="20"/>
      <c r="I41" s="14"/>
      <c r="J41" s="14"/>
    </row>
    <row r="42" spans="1:10" ht="14.25">
      <c r="A42" s="1">
        <v>4580</v>
      </c>
      <c r="B42" s="1" t="s">
        <v>38</v>
      </c>
      <c r="C42" s="24"/>
      <c r="D42" s="31"/>
      <c r="E42" s="24"/>
      <c r="G42" s="38"/>
      <c r="H42" s="20"/>
      <c r="I42" s="14"/>
      <c r="J42" s="14"/>
    </row>
    <row r="43" spans="1:10" ht="14.25">
      <c r="A43" s="18" t="s">
        <v>42</v>
      </c>
      <c r="B43" s="18" t="s">
        <v>43</v>
      </c>
      <c r="C43" s="24">
        <v>-80.24</v>
      </c>
      <c r="D43" s="31">
        <v>-100</v>
      </c>
      <c r="E43" s="24"/>
      <c r="F43" s="2">
        <v>-70</v>
      </c>
      <c r="G43" s="38">
        <v>-70</v>
      </c>
      <c r="H43" s="20"/>
      <c r="I43" s="14"/>
      <c r="J43" s="14"/>
    </row>
    <row r="44" spans="1:10" ht="14.25">
      <c r="A44" s="1" t="s">
        <v>40</v>
      </c>
      <c r="B44" s="1" t="s">
        <v>25</v>
      </c>
      <c r="C44" s="24">
        <v>-6.37</v>
      </c>
      <c r="D44" s="31"/>
      <c r="E44" s="24">
        <v>-0.17</v>
      </c>
      <c r="G44" s="38"/>
      <c r="H44" s="14"/>
      <c r="I44" s="14"/>
      <c r="J44" s="14"/>
    </row>
    <row r="45" spans="1:10" s="13" customFormat="1" ht="15">
      <c r="A45" s="5" t="s">
        <v>3</v>
      </c>
      <c r="B45" s="5" t="s">
        <v>26</v>
      </c>
      <c r="C45" s="25">
        <f>SUM(C38:C44)</f>
        <v>-404.54</v>
      </c>
      <c r="D45" s="25">
        <f>SUM(D38:D44)</f>
        <v>-570</v>
      </c>
      <c r="E45" s="25">
        <f>SUM(E38:E44)</f>
        <v>-176.54999999999998</v>
      </c>
      <c r="F45" s="43">
        <f>SUM(F38:F44)</f>
        <v>-600</v>
      </c>
      <c r="G45" s="39">
        <f>SUM(G38:G44)</f>
        <v>-600</v>
      </c>
      <c r="H45" s="16">
        <v>-1</v>
      </c>
      <c r="I45" s="13">
        <v>-1</v>
      </c>
      <c r="J45" s="13">
        <v>-1</v>
      </c>
    </row>
    <row r="46" spans="1:10" ht="14.25">
      <c r="A46" s="1">
        <v>4821</v>
      </c>
      <c r="B46" s="1" t="s">
        <v>27</v>
      </c>
      <c r="C46" s="24">
        <v>-430</v>
      </c>
      <c r="D46" s="24">
        <v>-360</v>
      </c>
      <c r="E46" s="24">
        <v>-360</v>
      </c>
      <c r="F46" s="31">
        <v>-310</v>
      </c>
      <c r="G46" s="38">
        <v>-310</v>
      </c>
      <c r="H46" s="14"/>
      <c r="I46" s="14"/>
      <c r="J46" s="14"/>
    </row>
    <row r="47" spans="1:10" ht="14.25">
      <c r="A47" s="26" t="s">
        <v>56</v>
      </c>
      <c r="B47" s="26" t="s">
        <v>57</v>
      </c>
      <c r="C47" s="24"/>
      <c r="D47" s="24"/>
      <c r="E47" s="24">
        <v>0</v>
      </c>
      <c r="F47" s="31">
        <v>-500</v>
      </c>
      <c r="G47" s="38">
        <v>-500</v>
      </c>
      <c r="H47" s="20"/>
      <c r="I47" s="14"/>
      <c r="J47" s="14"/>
    </row>
    <row r="48" spans="1:10" s="13" customFormat="1" ht="15">
      <c r="A48" s="5" t="s">
        <v>3</v>
      </c>
      <c r="B48" s="5" t="s">
        <v>28</v>
      </c>
      <c r="C48" s="25">
        <f>SUM(C46)</f>
        <v>-430</v>
      </c>
      <c r="D48" s="25">
        <f>SUM(D46:D47)</f>
        <v>-360</v>
      </c>
      <c r="E48" s="25">
        <f>SUM(E46)</f>
        <v>-360</v>
      </c>
      <c r="F48" s="43">
        <f>SUM(F46:F47)</f>
        <v>-810</v>
      </c>
      <c r="G48" s="39">
        <f>SUM(G46:G47)</f>
        <v>-810</v>
      </c>
      <c r="H48" s="16">
        <v>-1</v>
      </c>
      <c r="I48" s="16">
        <v>-1</v>
      </c>
      <c r="J48" s="16">
        <v>-1</v>
      </c>
    </row>
    <row r="49" spans="1:10" ht="14.25">
      <c r="A49" s="1">
        <v>4940</v>
      </c>
      <c r="B49" s="1" t="s">
        <v>29</v>
      </c>
      <c r="C49" s="24"/>
      <c r="D49" s="24"/>
      <c r="E49" s="24"/>
      <c r="F49" s="31"/>
      <c r="G49" s="38"/>
      <c r="H49" s="14"/>
      <c r="I49" s="14"/>
      <c r="J49" s="14"/>
    </row>
    <row r="50" spans="1:10" ht="14.25">
      <c r="A50" s="26" t="s">
        <v>50</v>
      </c>
      <c r="B50" s="26" t="s">
        <v>51</v>
      </c>
      <c r="C50" s="24"/>
      <c r="D50" s="24"/>
      <c r="E50" s="24"/>
      <c r="F50" s="31"/>
      <c r="G50" s="38"/>
      <c r="H50" s="14"/>
      <c r="I50" s="14"/>
      <c r="J50" s="14"/>
    </row>
    <row r="51" spans="1:10" ht="14.25">
      <c r="A51" s="1">
        <v>4970</v>
      </c>
      <c r="B51" s="1" t="s">
        <v>30</v>
      </c>
      <c r="C51" s="24"/>
      <c r="D51" s="24"/>
      <c r="E51" s="24"/>
      <c r="F51" s="31"/>
      <c r="G51" s="38"/>
      <c r="H51" s="14"/>
      <c r="I51" s="14"/>
      <c r="J51" s="14"/>
    </row>
    <row r="52" spans="1:10" s="13" customFormat="1" ht="15">
      <c r="A52" s="5" t="s">
        <v>3</v>
      </c>
      <c r="B52" s="5" t="s">
        <v>31</v>
      </c>
      <c r="C52" s="25">
        <f>SUM(C49:C51)</f>
        <v>0</v>
      </c>
      <c r="D52" s="25">
        <f>SUM(D49:D51)</f>
        <v>0</v>
      </c>
      <c r="E52" s="25"/>
      <c r="F52" s="43"/>
      <c r="G52" s="39"/>
      <c r="H52" s="16">
        <f>SUM(H49:H51)</f>
        <v>0</v>
      </c>
      <c r="I52" s="16">
        <f>SUM(I49:I51)</f>
        <v>0</v>
      </c>
      <c r="J52" s="16">
        <f>SUM(J49:J51)</f>
        <v>0</v>
      </c>
    </row>
    <row r="53" spans="1:10" s="13" customFormat="1" ht="15">
      <c r="A53" s="5" t="s">
        <v>32</v>
      </c>
      <c r="B53" s="5" t="s">
        <v>33</v>
      </c>
      <c r="C53" s="25">
        <f>+C48+C45+C37+C21+C15+C12+C52</f>
        <v>-65355.08</v>
      </c>
      <c r="D53" s="25">
        <f>+D48+D45+D37+D21+D15+D12+D52</f>
        <v>-72120</v>
      </c>
      <c r="E53" s="25">
        <f>+E48+E45+E37+E21+E15+E12+E52</f>
        <v>-62156.37999999999</v>
      </c>
      <c r="F53" s="43">
        <f>+F48+F45+F37+F21+F15+F12+F52</f>
        <v>-66240</v>
      </c>
      <c r="G53" s="39">
        <f>+G48+G45+G37+G21+G15+G12+G52</f>
        <v>-66240</v>
      </c>
      <c r="H53" s="16">
        <f>+H48+H37+H21+H15+H12+H52+H45</f>
        <v>-67.07</v>
      </c>
      <c r="I53" s="16">
        <f>+I48+I37+I21+I15+I12+I52+I45</f>
        <v>-67.07</v>
      </c>
      <c r="J53" s="16">
        <f>+J48+J37+J21+J15+J12+J52+J45</f>
        <v>-67.07</v>
      </c>
    </row>
    <row r="54" spans="1:10" s="13" customFormat="1" ht="15">
      <c r="A54" s="5"/>
      <c r="B54" s="5" t="s">
        <v>34</v>
      </c>
      <c r="C54" s="25">
        <f aca="true" t="shared" si="0" ref="C54:J54">+C53</f>
        <v>-65355.08</v>
      </c>
      <c r="D54" s="25">
        <f t="shared" si="0"/>
        <v>-72120</v>
      </c>
      <c r="E54" s="25">
        <f>+E53</f>
        <v>-62156.37999999999</v>
      </c>
      <c r="F54" s="43">
        <f t="shared" si="0"/>
        <v>-66240</v>
      </c>
      <c r="G54" s="39">
        <f t="shared" si="0"/>
        <v>-66240</v>
      </c>
      <c r="H54" s="16">
        <f t="shared" si="0"/>
        <v>-67.07</v>
      </c>
      <c r="I54" s="16">
        <f t="shared" si="0"/>
        <v>-67.07</v>
      </c>
      <c r="J54" s="16">
        <f t="shared" si="0"/>
        <v>-67.07</v>
      </c>
    </row>
    <row r="55" spans="3:10" ht="14.25">
      <c r="C55" s="24"/>
      <c r="D55" s="24"/>
      <c r="E55" s="24"/>
      <c r="F55" s="31"/>
      <c r="G55" s="38"/>
      <c r="H55" s="14"/>
      <c r="I55" s="14"/>
      <c r="J55" s="14"/>
    </row>
    <row r="56" spans="1:10" ht="14.25">
      <c r="A56" s="1">
        <v>7130</v>
      </c>
      <c r="B56" s="1" t="s">
        <v>35</v>
      </c>
      <c r="C56" s="24">
        <v>-90.94</v>
      </c>
      <c r="D56" s="24">
        <v>-100</v>
      </c>
      <c r="E56" s="24"/>
      <c r="F56" s="31"/>
      <c r="G56" s="38"/>
      <c r="H56" s="32"/>
      <c r="I56" s="32"/>
      <c r="J56" s="32"/>
    </row>
    <row r="57" spans="1:10" s="13" customFormat="1" ht="15.75" thickBot="1">
      <c r="A57" s="5" t="s">
        <v>3</v>
      </c>
      <c r="B57" s="5" t="s">
        <v>36</v>
      </c>
      <c r="C57" s="25">
        <f>SUM(C56)</f>
        <v>-90.94</v>
      </c>
      <c r="D57" s="25">
        <f>SUM(D56)</f>
        <v>-100</v>
      </c>
      <c r="E57" s="25">
        <f>SUM(E56)</f>
        <v>0</v>
      </c>
      <c r="F57" s="43">
        <f>SUM(F56)</f>
        <v>0</v>
      </c>
      <c r="G57" s="40">
        <v>0</v>
      </c>
      <c r="H57" s="16">
        <v>-0.1</v>
      </c>
      <c r="I57" s="16">
        <v>-0.1</v>
      </c>
      <c r="J57" s="16">
        <v>-0.1</v>
      </c>
    </row>
    <row r="58" spans="3:10" ht="14.25">
      <c r="C58" s="14"/>
      <c r="D58" s="14"/>
      <c r="E58" s="14"/>
      <c r="F58" s="14"/>
      <c r="G58" s="14"/>
      <c r="H58" s="14"/>
      <c r="I58" s="14"/>
      <c r="J58" s="14"/>
    </row>
  </sheetData>
  <sheetProtection/>
  <printOptions gridLines="1"/>
  <pageMargins left="0.7480314960629921" right="0.7480314960629921" top="0" bottom="0.3937007874015748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Salminen, Sanna Maria</dc:creator>
  <cp:keywords/>
  <dc:description/>
  <cp:lastModifiedBy>Salminen, Sanna</cp:lastModifiedBy>
  <cp:lastPrinted>2016-01-07T09:15:40Z</cp:lastPrinted>
  <dcterms:created xsi:type="dcterms:W3CDTF">2012-07-25T12:50:37Z</dcterms:created>
  <dcterms:modified xsi:type="dcterms:W3CDTF">2016-01-07T09:21:08Z</dcterms:modified>
  <cp:category/>
  <cp:version/>
  <cp:contentType/>
  <cp:contentStatus/>
</cp:coreProperties>
</file>